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6915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andres-esilva/Documents/"/>
    </mc:Choice>
  </mc:AlternateContent>
  <bookViews>
    <workbookView xWindow="0" yWindow="460" windowWidth="27780" windowHeight="17540" tabRatio="500"/>
  </bookViews>
  <sheets>
    <sheet name="Hoja1" sheetId="1" r:id="rId1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5" i="1" l="1"/>
  <c r="G6" i="1"/>
  <c r="G4" i="1"/>
  <c r="I25" i="1"/>
  <c r="J25" i="1"/>
  <c r="C25" i="1"/>
  <c r="D25" i="1"/>
  <c r="E25" i="1"/>
  <c r="F25" i="1"/>
  <c r="G25" i="1"/>
  <c r="B25" i="1"/>
  <c r="H29" i="1"/>
  <c r="I29" i="1"/>
  <c r="J29" i="1"/>
  <c r="I28" i="1"/>
  <c r="J28" i="1"/>
  <c r="I27" i="1"/>
  <c r="J27" i="1"/>
  <c r="D11" i="1"/>
  <c r="C11" i="1"/>
  <c r="B11" i="1"/>
  <c r="I26" i="1"/>
  <c r="J26" i="1"/>
  <c r="I24" i="1"/>
  <c r="G26" i="1"/>
  <c r="G27" i="1"/>
  <c r="G28" i="1"/>
  <c r="G24" i="1"/>
  <c r="F26" i="1"/>
  <c r="F27" i="1"/>
  <c r="F28" i="1"/>
  <c r="F24" i="1"/>
  <c r="E26" i="1"/>
  <c r="E27" i="1"/>
  <c r="E28" i="1"/>
  <c r="E24" i="1"/>
  <c r="D26" i="1"/>
  <c r="D27" i="1"/>
  <c r="D28" i="1"/>
  <c r="D24" i="1"/>
  <c r="C26" i="1"/>
  <c r="C27" i="1"/>
  <c r="C28" i="1"/>
  <c r="C24" i="1"/>
  <c r="B26" i="1"/>
  <c r="B27" i="1"/>
  <c r="B28" i="1"/>
  <c r="B24" i="1"/>
  <c r="J24" i="1"/>
  <c r="D7" i="1"/>
  <c r="C7" i="1"/>
  <c r="B7" i="1"/>
  <c r="D8" i="1"/>
  <c r="G8" i="1"/>
  <c r="D12" i="1"/>
  <c r="D14" i="1"/>
  <c r="D15" i="1"/>
  <c r="C8" i="1"/>
  <c r="C12" i="1"/>
  <c r="C14" i="1"/>
  <c r="C15" i="1"/>
  <c r="B8" i="1"/>
  <c r="B12" i="1"/>
  <c r="B14" i="1"/>
  <c r="B15" i="1"/>
</calcChain>
</file>

<file path=xl/sharedStrings.xml><?xml version="1.0" encoding="utf-8"?>
<sst xmlns="http://schemas.openxmlformats.org/spreadsheetml/2006/main" count="37" uniqueCount="36">
  <si>
    <t>INGRESOS</t>
  </si>
  <si>
    <t>GASTOS</t>
  </si>
  <si>
    <t>TOTAL GASTOS</t>
  </si>
  <si>
    <t>Gastos salarios</t>
  </si>
  <si>
    <t>Gastos operacionales</t>
  </si>
  <si>
    <t>General Manager</t>
  </si>
  <si>
    <t>Luz</t>
  </si>
  <si>
    <t>Internet</t>
  </si>
  <si>
    <t>Comunicaciones</t>
  </si>
  <si>
    <t>Publicidad</t>
  </si>
  <si>
    <t>Gastos Operacionales</t>
  </si>
  <si>
    <t>UTILIDAD O PERDIDA</t>
  </si>
  <si>
    <t>TOTAL</t>
  </si>
  <si>
    <t>Optimista</t>
  </si>
  <si>
    <t>Pesimista</t>
  </si>
  <si>
    <t>Real</t>
  </si>
  <si>
    <t xml:space="preserve">          Estado de Resultados </t>
  </si>
  <si>
    <t>Ingresos por servicos plan mensual</t>
  </si>
  <si>
    <t>Ingresos por servicos plan diario</t>
  </si>
  <si>
    <t>TOTAL INGRESOS</t>
  </si>
  <si>
    <t>Pensión</t>
  </si>
  <si>
    <t>Worker</t>
  </si>
  <si>
    <t>Employer</t>
  </si>
  <si>
    <t>A.R.P.</t>
  </si>
  <si>
    <t>Compensation</t>
  </si>
  <si>
    <t>Inflación</t>
  </si>
  <si>
    <t>inflación 2017</t>
  </si>
  <si>
    <t>Paysheet</t>
  </si>
  <si>
    <t>Salary</t>
  </si>
  <si>
    <t>Net Payment</t>
  </si>
  <si>
    <t>HairStyles D.C</t>
  </si>
  <si>
    <t xml:space="preserve">        1 Abril al 30 Abril</t>
  </si>
  <si>
    <t>Secretary 1</t>
  </si>
  <si>
    <t>Secretary 2</t>
  </si>
  <si>
    <t>Logistic Manager</t>
  </si>
  <si>
    <t>Marketing Manager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</si>
</sst>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&quot;COP&quot;* #,##0_);_(&quot;COP&quot;* \(#,##0\);_(&quot;COP&quot;* &quot;-&quot;_);_(@_)"/>
    <numFmt numFmtId="165" formatCode="_([$$-409]* #,##0.00_);_([$$-409]* \(#,##0.00\);_([$$-409]* &quot;-&quot;??_);_(@_)"/>
    <numFmt numFmtId="166" formatCode="_-[$$-409]* #,##0.00_ ;_-[$$-409]* \-#,##0.00\ ;_-[$$-409]* &quot;-&quot;??_ ;_-@_ "/>
  </numFmts>
  <fonts count="7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</fills>
  <borders count="3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38">
    <xf numFmtId="0" fontId="0" fillId="0" borderId="0"/>
    <xf numFmtId="164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57">
    <xf numFmtId="0" fontId="0" fillId="0" borderId="0" xfId="0"/>
    <xf numFmtId="0" fontId="0" fillId="0" borderId="0" xfId="0" applyBorder="1"/>
    <xf numFmtId="165" fontId="0" fillId="0" borderId="0" xfId="0" applyNumberFormat="1"/>
    <xf numFmtId="165" fontId="0" fillId="0" borderId="1" xfId="0" applyNumberFormat="1" applyBorder="1"/>
    <xf numFmtId="165" fontId="0" fillId="0" borderId="5" xfId="0" applyNumberFormat="1" applyBorder="1"/>
    <xf numFmtId="165" fontId="0" fillId="0" borderId="6" xfId="0" applyNumberFormat="1" applyBorder="1"/>
    <xf numFmtId="165" fontId="2" fillId="0" borderId="5" xfId="0" applyNumberFormat="1" applyFont="1" applyBorder="1"/>
    <xf numFmtId="165" fontId="0" fillId="0" borderId="5" xfId="0" applyNumberFormat="1" applyFont="1" applyBorder="1"/>
    <xf numFmtId="165" fontId="2" fillId="0" borderId="7" xfId="0" applyNumberFormat="1" applyFont="1" applyBorder="1"/>
    <xf numFmtId="165" fontId="2" fillId="0" borderId="8" xfId="0" applyNumberFormat="1" applyFont="1" applyBorder="1"/>
    <xf numFmtId="165" fontId="0" fillId="0" borderId="9" xfId="0" applyNumberFormat="1" applyBorder="1"/>
    <xf numFmtId="165" fontId="0" fillId="0" borderId="13" xfId="0" applyNumberFormat="1" applyBorder="1"/>
    <xf numFmtId="165" fontId="0" fillId="0" borderId="13" xfId="1" applyNumberFormat="1" applyFont="1" applyBorder="1"/>
    <xf numFmtId="165" fontId="0" fillId="0" borderId="14" xfId="0" applyNumberFormat="1" applyBorder="1"/>
    <xf numFmtId="165" fontId="0" fillId="0" borderId="15" xfId="0" applyNumberFormat="1" applyBorder="1"/>
    <xf numFmtId="165" fontId="0" fillId="0" borderId="8" xfId="0" applyNumberFormat="1" applyBorder="1"/>
    <xf numFmtId="166" fontId="0" fillId="0" borderId="0" xfId="0" applyNumberFormat="1"/>
    <xf numFmtId="0" fontId="0" fillId="0" borderId="12" xfId="0" applyBorder="1"/>
    <xf numFmtId="166" fontId="0" fillId="0" borderId="1" xfId="0" applyNumberFormat="1" applyBorder="1"/>
    <xf numFmtId="165" fontId="0" fillId="0" borderId="2" xfId="0" applyNumberFormat="1" applyBorder="1"/>
    <xf numFmtId="165" fontId="0" fillId="0" borderId="16" xfId="0" applyNumberFormat="1" applyBorder="1"/>
    <xf numFmtId="165" fontId="0" fillId="0" borderId="19" xfId="0" applyNumberFormat="1" applyBorder="1"/>
    <xf numFmtId="165" fontId="2" fillId="3" borderId="5" xfId="0" applyNumberFormat="1" applyFont="1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166" fontId="0" fillId="0" borderId="22" xfId="0" applyNumberFormat="1" applyBorder="1"/>
    <xf numFmtId="0" fontId="2" fillId="0" borderId="23" xfId="0" applyFont="1" applyBorder="1" applyAlignment="1">
      <alignment horizontal="center"/>
    </xf>
    <xf numFmtId="166" fontId="0" fillId="0" borderId="9" xfId="0" applyNumberFormat="1" applyBorder="1"/>
    <xf numFmtId="166" fontId="0" fillId="0" borderId="19" xfId="0" applyNumberFormat="1" applyBorder="1"/>
    <xf numFmtId="166" fontId="0" fillId="0" borderId="27" xfId="0" applyNumberFormat="1" applyFill="1" applyBorder="1"/>
    <xf numFmtId="166" fontId="0" fillId="0" borderId="28" xfId="0" applyNumberFormat="1" applyFill="1" applyBorder="1"/>
    <xf numFmtId="166" fontId="0" fillId="2" borderId="29" xfId="0" applyNumberFormat="1" applyFill="1" applyBorder="1"/>
    <xf numFmtId="165" fontId="2" fillId="0" borderId="12" xfId="0" applyNumberFormat="1" applyFont="1" applyBorder="1" applyAlignment="1">
      <alignment horizontal="center"/>
    </xf>
    <xf numFmtId="165" fontId="2" fillId="0" borderId="4" xfId="0" applyNumberFormat="1" applyFont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2" xfId="0" applyBorder="1" applyAlignment="1">
      <alignment horizontal="center"/>
    </xf>
    <xf numFmtId="0" fontId="2" fillId="0" borderId="30" xfId="0" applyFont="1" applyBorder="1" applyAlignment="1">
      <alignment horizontal="center"/>
    </xf>
    <xf numFmtId="166" fontId="0" fillId="0" borderId="31" xfId="0" applyNumberFormat="1" applyBorder="1"/>
    <xf numFmtId="166" fontId="0" fillId="0" borderId="32" xfId="0" applyNumberFormat="1" applyBorder="1"/>
    <xf numFmtId="0" fontId="6" fillId="0" borderId="27" xfId="0" applyFont="1" applyBorder="1" applyAlignment="1">
      <alignment horizontal="center"/>
    </xf>
    <xf numFmtId="9" fontId="0" fillId="0" borderId="27" xfId="0" applyNumberFormat="1" applyBorder="1" applyAlignment="1">
      <alignment horizontal="center"/>
    </xf>
    <xf numFmtId="9" fontId="0" fillId="0" borderId="33" xfId="0" applyNumberFormat="1" applyBorder="1" applyAlignment="1">
      <alignment horizontal="center"/>
    </xf>
    <xf numFmtId="10" fontId="0" fillId="0" borderId="33" xfId="0" applyNumberFormat="1" applyBorder="1" applyAlignment="1">
      <alignment horizontal="center"/>
    </xf>
    <xf numFmtId="0" fontId="0" fillId="0" borderId="33" xfId="0" applyBorder="1" applyAlignment="1">
      <alignment horizontal="center"/>
    </xf>
    <xf numFmtId="9" fontId="0" fillId="0" borderId="29" xfId="0" applyNumberFormat="1" applyBorder="1" applyAlignment="1">
      <alignment horizontal="center"/>
    </xf>
    <xf numFmtId="9" fontId="0" fillId="0" borderId="17" xfId="0" applyNumberForma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18" xfId="0" applyBorder="1" applyAlignment="1">
      <alignment horizontal="center"/>
    </xf>
  </cellXfs>
  <cellStyles count="38">
    <cellStyle name="Hipervínculo" xfId="2" builtinId="8" hidden="1"/>
    <cellStyle name="Hipervínculo" xfId="4" builtinId="8" hidden="1"/>
    <cellStyle name="Hipervínculo" xfId="6" builtinId="8" hidden="1"/>
    <cellStyle name="Hipervínculo" xfId="8" builtinId="8" hidden="1"/>
    <cellStyle name="Hipervínculo" xfId="10" builtinId="8" hidden="1"/>
    <cellStyle name="Hipervínculo" xfId="12" builtinId="8" hidden="1"/>
    <cellStyle name="Hipervínculo" xfId="14" builtinId="8" hidden="1"/>
    <cellStyle name="Hipervínculo" xfId="16" builtinId="8" hidden="1"/>
    <cellStyle name="Hipervínculo" xfId="18" builtinId="8" hidden="1"/>
    <cellStyle name="Hipervínculo" xfId="20" builtinId="8" hidden="1"/>
    <cellStyle name="Hipervínculo" xfId="22" builtinId="8" hidden="1"/>
    <cellStyle name="Hipervínculo" xfId="24" builtinId="8" hidden="1"/>
    <cellStyle name="Hipervínculo" xfId="26" builtinId="8" hidden="1"/>
    <cellStyle name="Hipervínculo" xfId="28" builtinId="8" hidden="1"/>
    <cellStyle name="Hipervínculo" xfId="30" builtinId="8" hidden="1"/>
    <cellStyle name="Hipervínculo" xfId="32" builtinId="8" hidden="1"/>
    <cellStyle name="Hipervínculo" xfId="34" builtinId="8" hidden="1"/>
    <cellStyle name="Hipervínculo" xfId="36" builtinId="8" hidden="1"/>
    <cellStyle name="Hipervínculo visitado" xfId="3" builtinId="9" hidden="1"/>
    <cellStyle name="Hipervínculo visitado" xfId="5" builtinId="9" hidden="1"/>
    <cellStyle name="Hipervínculo visitado" xfId="7" builtinId="9" hidden="1"/>
    <cellStyle name="Hipervínculo visitado" xfId="9" builtinId="9" hidden="1"/>
    <cellStyle name="Hipervínculo visitado" xfId="11" builtinId="9" hidden="1"/>
    <cellStyle name="Hipervínculo visitado" xfId="13" builtinId="9" hidden="1"/>
    <cellStyle name="Hipervínculo visitado" xfId="15" builtinId="9" hidden="1"/>
    <cellStyle name="Hipervínculo visitado" xfId="17" builtinId="9" hidden="1"/>
    <cellStyle name="Hipervínculo visitado" xfId="19" builtinId="9" hidden="1"/>
    <cellStyle name="Hipervínculo visitado" xfId="21" builtinId="9" hidden="1"/>
    <cellStyle name="Hipervínculo visitado" xfId="23" builtinId="9" hidden="1"/>
    <cellStyle name="Hipervínculo visitado" xfId="25" builtinId="9" hidden="1"/>
    <cellStyle name="Hipervínculo visitado" xfId="27" builtinId="9" hidden="1"/>
    <cellStyle name="Hipervínculo visitado" xfId="29" builtinId="9" hidden="1"/>
    <cellStyle name="Hipervínculo visitado" xfId="31" builtinId="9" hidden="1"/>
    <cellStyle name="Hipervínculo visitado" xfId="33" builtinId="9" hidden="1"/>
    <cellStyle name="Hipervínculo visitado" xfId="35" builtinId="9" hidden="1"/>
    <cellStyle name="Hipervínculo visitado" xfId="37" builtinId="9" hidden="1"/>
    <cellStyle name="Moneda [0]" xfId="1" builtinId="7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tabSelected="1" workbookViewId="0">
      <selection activeCell="H29" sqref="H29"/>
    </sheetView>
  </sheetViews>
  <sheetFormatPr baseColWidth="10" defaultRowHeight="16" x14ac:dyDescent="0.2"/>
  <cols>
    <col min="1" max="1" width="30.83203125" bestFit="1" customWidth="1"/>
    <col min="2" max="2" width="16.83203125" customWidth="1"/>
    <col min="3" max="3" width="18.6640625" customWidth="1"/>
    <col min="4" max="4" width="15.1640625" bestFit="1" customWidth="1"/>
    <col min="5" max="5" width="15.1640625" customWidth="1"/>
    <col min="6" max="6" width="16.6640625" customWidth="1"/>
    <col min="7" max="7" width="13" bestFit="1" customWidth="1"/>
    <col min="8" max="8" width="15.33203125" customWidth="1"/>
    <col min="9" max="9" width="18.83203125" bestFit="1" customWidth="1"/>
    <col min="10" max="10" width="15" bestFit="1" customWidth="1"/>
    <col min="11" max="11" width="14.1640625" bestFit="1" customWidth="1"/>
    <col min="13" max="13" width="14.6640625" customWidth="1"/>
    <col min="15" max="15" width="14.5" customWidth="1"/>
    <col min="16" max="16" width="12.5" bestFit="1" customWidth="1"/>
  </cols>
  <sheetData>
    <row r="1" spans="1:8" ht="16" customHeight="1" x14ac:dyDescent="0.25">
      <c r="A1" s="51" t="s">
        <v>16</v>
      </c>
      <c r="B1" s="51"/>
      <c r="C1" s="51"/>
      <c r="D1" s="51"/>
      <c r="E1" s="1"/>
      <c r="F1" s="1"/>
      <c r="G1" s="1"/>
      <c r="H1" s="1"/>
    </row>
    <row r="2" spans="1:8" ht="16" customHeight="1" x14ac:dyDescent="0.25">
      <c r="A2" s="51" t="s">
        <v>30</v>
      </c>
      <c r="B2" s="51"/>
      <c r="C2" s="51"/>
      <c r="D2" s="51"/>
      <c r="E2" s="1"/>
      <c r="F2" s="1"/>
      <c r="G2" s="1"/>
      <c r="H2" s="1"/>
    </row>
    <row r="3" spans="1:8" ht="17" customHeight="1" thickBot="1" x14ac:dyDescent="0.3">
      <c r="A3" s="52" t="s">
        <v>31</v>
      </c>
      <c r="B3" s="53"/>
      <c r="C3" s="53"/>
      <c r="D3" s="53"/>
      <c r="E3" s="1"/>
      <c r="F3" s="54" t="s">
        <v>10</v>
      </c>
      <c r="G3" s="54"/>
    </row>
    <row r="4" spans="1:8" x14ac:dyDescent="0.2">
      <c r="A4" s="19"/>
      <c r="B4" s="34" t="s">
        <v>13</v>
      </c>
      <c r="C4" s="34" t="s">
        <v>14</v>
      </c>
      <c r="D4" s="35" t="s">
        <v>15</v>
      </c>
      <c r="F4" s="25" t="s">
        <v>6</v>
      </c>
      <c r="G4" s="3">
        <f>25000</f>
        <v>25000</v>
      </c>
    </row>
    <row r="5" spans="1:8" x14ac:dyDescent="0.2">
      <c r="A5" s="22" t="s">
        <v>0</v>
      </c>
      <c r="B5" s="11"/>
      <c r="C5" s="11"/>
      <c r="D5" s="5"/>
      <c r="F5" s="25" t="s">
        <v>7</v>
      </c>
      <c r="G5" s="3">
        <f>90000</f>
        <v>90000</v>
      </c>
    </row>
    <row r="6" spans="1:8" x14ac:dyDescent="0.2">
      <c r="A6" s="7" t="s">
        <v>17</v>
      </c>
      <c r="B6" s="11">
        <v>12000000</v>
      </c>
      <c r="C6" s="12">
        <v>6000000</v>
      </c>
      <c r="D6" s="5">
        <v>10000000</v>
      </c>
      <c r="F6" s="25" t="s">
        <v>8</v>
      </c>
      <c r="G6" s="3">
        <f>300000</f>
        <v>300000</v>
      </c>
    </row>
    <row r="7" spans="1:8" x14ac:dyDescent="0.2">
      <c r="A7" s="7" t="s">
        <v>18</v>
      </c>
      <c r="B7" s="11">
        <f>10000*80</f>
        <v>800000</v>
      </c>
      <c r="C7" s="11">
        <f>10000*15</f>
        <v>150000</v>
      </c>
      <c r="D7" s="5">
        <f>10000*60</f>
        <v>600000</v>
      </c>
      <c r="F7" s="25" t="s">
        <v>9</v>
      </c>
      <c r="G7" s="3">
        <v>500000</v>
      </c>
    </row>
    <row r="8" spans="1:8" x14ac:dyDescent="0.2">
      <c r="A8" s="6" t="s">
        <v>19</v>
      </c>
      <c r="B8" s="11">
        <f>B6+B7</f>
        <v>12800000</v>
      </c>
      <c r="C8" s="11">
        <f>C6+C7</f>
        <v>6150000</v>
      </c>
      <c r="D8" s="5">
        <f>D6+D7</f>
        <v>10600000</v>
      </c>
      <c r="F8" s="25" t="s">
        <v>12</v>
      </c>
      <c r="G8" s="3">
        <f>SUM(G4:G7)</f>
        <v>915000</v>
      </c>
    </row>
    <row r="9" spans="1:8" x14ac:dyDescent="0.2">
      <c r="A9" s="4"/>
      <c r="B9" s="11"/>
      <c r="C9" s="11"/>
      <c r="D9" s="5"/>
    </row>
    <row r="10" spans="1:8" x14ac:dyDescent="0.2">
      <c r="A10" s="22" t="s">
        <v>1</v>
      </c>
      <c r="B10" s="11"/>
      <c r="C10" s="11"/>
      <c r="D10" s="5"/>
    </row>
    <row r="11" spans="1:8" x14ac:dyDescent="0.2">
      <c r="A11" s="7" t="s">
        <v>3</v>
      </c>
      <c r="B11" s="11">
        <f>J29</f>
        <v>8112000</v>
      </c>
      <c r="C11" s="11">
        <f>J29</f>
        <v>8112000</v>
      </c>
      <c r="D11" s="5">
        <f>J29</f>
        <v>8112000</v>
      </c>
    </row>
    <row r="12" spans="1:8" x14ac:dyDescent="0.2">
      <c r="A12" s="4" t="s">
        <v>4</v>
      </c>
      <c r="B12" s="11">
        <f>G8</f>
        <v>915000</v>
      </c>
      <c r="C12" s="11">
        <f>G8</f>
        <v>915000</v>
      </c>
      <c r="D12" s="5">
        <f>G8</f>
        <v>915000</v>
      </c>
    </row>
    <row r="13" spans="1:8" ht="17" thickBot="1" x14ac:dyDescent="0.25">
      <c r="A13" s="4"/>
      <c r="B13" s="11"/>
      <c r="C13" s="11"/>
      <c r="D13" s="5"/>
    </row>
    <row r="14" spans="1:8" x14ac:dyDescent="0.2">
      <c r="A14" s="8" t="s">
        <v>2</v>
      </c>
      <c r="B14" s="13">
        <f>B11+B12</f>
        <v>9027000</v>
      </c>
      <c r="C14" s="14">
        <f>C11+C12</f>
        <v>9027000</v>
      </c>
      <c r="D14" s="20">
        <f>D11+D12</f>
        <v>9027000</v>
      </c>
    </row>
    <row r="15" spans="1:8" ht="17" thickBot="1" x14ac:dyDescent="0.25">
      <c r="A15" s="9" t="s">
        <v>11</v>
      </c>
      <c r="B15" s="15">
        <f>B8-B14</f>
        <v>3773000</v>
      </c>
      <c r="C15" s="10">
        <f>C8-C14</f>
        <v>-2877000</v>
      </c>
      <c r="D15" s="21">
        <f>D8-D14</f>
        <v>1573000</v>
      </c>
      <c r="F15" s="2"/>
      <c r="G15" s="2"/>
    </row>
    <row r="16" spans="1:8" x14ac:dyDescent="0.2">
      <c r="A16" s="2"/>
      <c r="B16" s="2"/>
      <c r="C16" s="2"/>
      <c r="D16" s="2"/>
      <c r="E16" s="2"/>
      <c r="F16" s="2"/>
      <c r="G16" s="2"/>
    </row>
    <row r="17" spans="1:10" x14ac:dyDescent="0.2">
      <c r="A17" s="2"/>
      <c r="B17" s="2"/>
      <c r="C17" s="2"/>
      <c r="D17" s="2"/>
      <c r="E17" s="2"/>
    </row>
    <row r="18" spans="1:10" x14ac:dyDescent="0.2">
      <c r="F18" s="16"/>
    </row>
    <row r="20" spans="1:10" ht="17" thickBot="1" x14ac:dyDescent="0.25"/>
    <row r="21" spans="1:10" ht="17" thickBot="1" x14ac:dyDescent="0.25">
      <c r="C21" s="17"/>
      <c r="D21" s="55" t="s">
        <v>20</v>
      </c>
      <c r="E21" s="56"/>
    </row>
    <row r="22" spans="1:10" ht="17" thickBot="1" x14ac:dyDescent="0.25">
      <c r="C22" s="36" t="s">
        <v>21</v>
      </c>
      <c r="D22" s="37" t="s">
        <v>22</v>
      </c>
      <c r="E22" s="38" t="s">
        <v>21</v>
      </c>
      <c r="F22" s="23" t="s">
        <v>23</v>
      </c>
      <c r="G22" s="24" t="s">
        <v>24</v>
      </c>
      <c r="H22" s="39"/>
      <c r="I22" s="40" t="s">
        <v>25</v>
      </c>
      <c r="J22" s="40" t="s">
        <v>26</v>
      </c>
    </row>
    <row r="23" spans="1:10" ht="25" thickBot="1" x14ac:dyDescent="0.35">
      <c r="A23" s="44" t="s">
        <v>27</v>
      </c>
      <c r="B23" s="36" t="s">
        <v>28</v>
      </c>
      <c r="C23" s="45">
        <v>0.04</v>
      </c>
      <c r="D23" s="46">
        <v>0.12</v>
      </c>
      <c r="E23" s="46">
        <v>0.04</v>
      </c>
      <c r="F23" s="47">
        <v>4.3499999999999997E-2</v>
      </c>
      <c r="G23" s="46">
        <v>0.04</v>
      </c>
      <c r="H23" s="48" t="s">
        <v>29</v>
      </c>
      <c r="I23" s="49">
        <v>0.04</v>
      </c>
      <c r="J23" s="50">
        <v>0.04</v>
      </c>
    </row>
    <row r="24" spans="1:10" x14ac:dyDescent="0.2">
      <c r="A24" s="41" t="s">
        <v>5</v>
      </c>
      <c r="B24" s="42">
        <f>H24-C24-D24-E24-F24-G24</f>
        <v>1791250</v>
      </c>
      <c r="C24" s="42">
        <f>H24*$C$23</f>
        <v>100000</v>
      </c>
      <c r="D24" s="42">
        <f>H24*$D$23</f>
        <v>300000</v>
      </c>
      <c r="E24" s="42">
        <f>H24*$E$23</f>
        <v>100000</v>
      </c>
      <c r="F24" s="42">
        <f>H24*$F$23</f>
        <v>108749.99999999999</v>
      </c>
      <c r="G24" s="42">
        <f>H24*$G$23</f>
        <v>100000</v>
      </c>
      <c r="H24" s="42">
        <v>2500000</v>
      </c>
      <c r="I24" s="42">
        <f>H24*(1+4%)</f>
        <v>2600000</v>
      </c>
      <c r="J24" s="43">
        <f>I24*(1+4%)</f>
        <v>2704000</v>
      </c>
    </row>
    <row r="25" spans="1:10" x14ac:dyDescent="0.2">
      <c r="A25" s="26" t="s">
        <v>34</v>
      </c>
      <c r="B25" s="18">
        <f>H25-C25-D25-E25-F25-G25</f>
        <v>1074750</v>
      </c>
      <c r="C25" s="18">
        <f>H25*$C$23</f>
        <v>60000</v>
      </c>
      <c r="D25" s="18">
        <f>H25*$D$23</f>
        <v>180000</v>
      </c>
      <c r="E25" s="18">
        <f>H25*$E$23</f>
        <v>60000</v>
      </c>
      <c r="F25" s="18">
        <f>H25*$F$23</f>
        <v>65249.999999999993</v>
      </c>
      <c r="G25" s="18">
        <f>H25*$G$23</f>
        <v>60000</v>
      </c>
      <c r="H25" s="18">
        <v>1500000</v>
      </c>
      <c r="I25" s="18">
        <f>H25*(1+4%)</f>
        <v>1560000</v>
      </c>
      <c r="J25" s="27">
        <f>I25*(1+4%)</f>
        <v>1622400</v>
      </c>
    </row>
    <row r="26" spans="1:10" x14ac:dyDescent="0.2">
      <c r="A26" s="26" t="s">
        <v>35</v>
      </c>
      <c r="B26" s="18">
        <f>H26-C26-D26-E26-F26-G26</f>
        <v>1074750</v>
      </c>
      <c r="C26" s="18">
        <f>H26*$C$23</f>
        <v>60000</v>
      </c>
      <c r="D26" s="18">
        <f>H26*$D$23</f>
        <v>180000</v>
      </c>
      <c r="E26" s="18">
        <f>H26*$E$23</f>
        <v>60000</v>
      </c>
      <c r="F26" s="18">
        <f t="shared" ref="F26:F28" si="0">H26*$F$23</f>
        <v>65249.999999999993</v>
      </c>
      <c r="G26" s="18">
        <f t="shared" ref="G26:G28" si="1">H26*$G$23</f>
        <v>60000</v>
      </c>
      <c r="H26" s="18">
        <v>1500000</v>
      </c>
      <c r="I26" s="18">
        <f>H26*(1+4%)</f>
        <v>1560000</v>
      </c>
      <c r="J26" s="27">
        <f t="shared" ref="J26:J28" si="2">I26*(1+4%)</f>
        <v>1622400</v>
      </c>
    </row>
    <row r="27" spans="1:10" x14ac:dyDescent="0.2">
      <c r="A27" s="26" t="s">
        <v>32</v>
      </c>
      <c r="B27" s="18">
        <f>H27-C27-D27-E27-F27-G27</f>
        <v>716500</v>
      </c>
      <c r="C27" s="18">
        <f>H27*$C$23</f>
        <v>40000</v>
      </c>
      <c r="D27" s="18">
        <f>H27*$D$23</f>
        <v>120000</v>
      </c>
      <c r="E27" s="18">
        <f>H27*$E$23</f>
        <v>40000</v>
      </c>
      <c r="F27" s="18">
        <f t="shared" si="0"/>
        <v>43500</v>
      </c>
      <c r="G27" s="18">
        <f t="shared" si="1"/>
        <v>40000</v>
      </c>
      <c r="H27" s="18">
        <v>1000000</v>
      </c>
      <c r="I27" s="18">
        <f>H27*(1+4%)</f>
        <v>1040000</v>
      </c>
      <c r="J27" s="27">
        <f t="shared" si="2"/>
        <v>1081600</v>
      </c>
    </row>
    <row r="28" spans="1:10" ht="17" thickBot="1" x14ac:dyDescent="0.25">
      <c r="A28" s="28" t="s">
        <v>33</v>
      </c>
      <c r="B28" s="29">
        <f>H28-C28-D28-E28-F28-G28</f>
        <v>716500</v>
      </c>
      <c r="C28" s="29">
        <f>H28*$C$23</f>
        <v>40000</v>
      </c>
      <c r="D28" s="29">
        <f>H28*$D$23</f>
        <v>120000</v>
      </c>
      <c r="E28" s="29">
        <f>H28*$E$23</f>
        <v>40000</v>
      </c>
      <c r="F28" s="29">
        <f t="shared" si="0"/>
        <v>43500</v>
      </c>
      <c r="G28" s="29">
        <f t="shared" si="1"/>
        <v>40000</v>
      </c>
      <c r="H28" s="29">
        <v>1000000</v>
      </c>
      <c r="I28" s="29">
        <f>H28*(1+4%)</f>
        <v>1040000</v>
      </c>
      <c r="J28" s="30">
        <f t="shared" si="2"/>
        <v>1081600</v>
      </c>
    </row>
    <row r="29" spans="1:10" ht="17" thickBot="1" x14ac:dyDescent="0.25">
      <c r="H29" s="31">
        <f>SUM(H24:H28)</f>
        <v>7500000</v>
      </c>
      <c r="I29" s="32">
        <f>H29*(1+4%)</f>
        <v>7800000</v>
      </c>
      <c r="J29" s="33">
        <f t="shared" ref="J29" si="3">I29*(1+4%)</f>
        <v>8112000</v>
      </c>
    </row>
  </sheetData>
  <mergeCells count="5">
    <mergeCell ref="A1:D1"/>
    <mergeCell ref="A2:D2"/>
    <mergeCell ref="A3:D3"/>
    <mergeCell ref="F3:G3"/>
    <mergeCell ref="D21:E21"/>
  </mergeCells>
  <pageMargins left="0.75" right="0.75" top="1" bottom="1" header="0.5" footer="0.5"/>
  <pageSetup orientation="portrait" horizontalDpi="4294967292" verticalDpi="429496729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Adelaida</dc:creator>
  <cp:lastModifiedBy>Usuario de Microsoft Office</cp:lastModifiedBy>
  <dcterms:created xsi:type="dcterms:W3CDTF">2015-09-22T20:39:39Z</dcterms:created>
  <dcterms:modified xsi:type="dcterms:W3CDTF">2016-04-04T17:09:22Z</dcterms:modified>
</cp:coreProperties>
</file>